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johnm\Documents\Work Folder\AHC\2019 Board\"/>
    </mc:Choice>
  </mc:AlternateContent>
  <xr:revisionPtr revIDLastSave="0" documentId="8_{100605CF-BD8B-48F0-884B-A5F6ECC8327F}" xr6:coauthVersionLast="45" xr6:coauthVersionMax="45" xr10:uidLastSave="{00000000-0000-0000-0000-000000000000}"/>
  <bookViews>
    <workbookView xWindow="1035" yWindow="1995" windowWidth="27765" windowHeight="14205" xr2:uid="{00000000-000D-0000-FFFF-FFFF00000000}"/>
  </bookViews>
  <sheets>
    <sheet name="Sheet1" sheetId="1" r:id="rId1"/>
  </sheets>
  <definedNames>
    <definedName name="_xlnm.Print_Titles" localSheetId="0">Sheet1!$A:$H,Sheet1!$2:$2</definedName>
    <definedName name="QB_COLUMN_29" localSheetId="0" hidden="1">Sheet1!$I$2</definedName>
    <definedName name="QB_DATA_0" localSheetId="0" hidden="1">Sheet1!$5:$5,Sheet1!$6:$6,Sheet1!$8:$8,Sheet1!$10:$10,Sheet1!$11:$11,Sheet1!$13:$13,Sheet1!$14:$14,Sheet1!$15:$15,Sheet1!$16:$16,Sheet1!$17:$17,Sheet1!$18:$18,Sheet1!$19:$19,Sheet1!$20:$20,Sheet1!$21:$21,Sheet1!$26:$26,Sheet1!$33:$33</definedName>
    <definedName name="QB_DATA_1" localSheetId="0" hidden="1">Sheet1!$34:$34,Sheet1!$35:$35,Sheet1!$37:$37,Sheet1!$39:$39,Sheet1!$40:$40,Sheet1!$43:$43,Sheet1!$45:$45,Sheet1!$46:$46,Sheet1!$50:$50,Sheet1!$51:$51,Sheet1!$54:$54,Sheet1!$55:$55,Sheet1!$56:$56,Sheet1!$58:$58,Sheet1!$60:$60,Sheet1!$61:$61</definedName>
    <definedName name="QB_DATA_2" localSheetId="0" hidden="1">Sheet1!$62:$62,Sheet1!$63:$63,Sheet1!$66:$66,Sheet1!$67:$67,Sheet1!$68:$68,Sheet1!$75:$75,Sheet1!$78:$78,Sheet1!$81:$81,Sheet1!$83:$83,Sheet1!$85:$85,Sheet1!$86:$86,Sheet1!$89:$89,Sheet1!$91:$91,Sheet1!$93:$93,Sheet1!$96:$96,Sheet1!$99:$99</definedName>
    <definedName name="QB_DATA_3" localSheetId="0" hidden="1">Sheet1!$102:$102,Sheet1!$105:$105,Sheet1!$108:$108</definedName>
    <definedName name="QB_FORMULA_0" localSheetId="0" hidden="1">Sheet1!$I$12,Sheet1!$I$22,Sheet1!$I$23,Sheet1!$I$27,Sheet1!$I$28,Sheet1!$I$29,Sheet1!$I$41,Sheet1!$I$42,Sheet1!$I$47,Sheet1!$I$52,Sheet1!$I$57,Sheet1!$I$64,Sheet1!$I$69,Sheet1!$I$70,Sheet1!$I$71,Sheet1!$I$76</definedName>
    <definedName name="QB_FORMULA_1" localSheetId="0" hidden="1">Sheet1!$I$79,Sheet1!$I$84,Sheet1!$I$87,Sheet1!$I$90,Sheet1!$I$94,Sheet1!$I$97,Sheet1!$I$100,Sheet1!$I$103,Sheet1!$I$106,Sheet1!$I$109,Sheet1!$I$110,Sheet1!$I$111,Sheet1!$I$113,Sheet1!$I$114</definedName>
    <definedName name="QB_ROW_100270" localSheetId="0" hidden="1">Sheet1!$H$55</definedName>
    <definedName name="QB_ROW_1020060" localSheetId="0" hidden="1">Sheet1!$G$82</definedName>
    <definedName name="QB_ROW_1020360" localSheetId="0" hidden="1">Sheet1!$G$84</definedName>
    <definedName name="QB_ROW_1021270" localSheetId="0" hidden="1">Sheet1!$H$83</definedName>
    <definedName name="QB_ROW_1022260" localSheetId="0" hidden="1">Sheet1!$G$10</definedName>
    <definedName name="QB_ROW_1026050" localSheetId="0" hidden="1">Sheet1!$F$98</definedName>
    <definedName name="QB_ROW_1026350" localSheetId="0" hidden="1">Sheet1!$F$100</definedName>
    <definedName name="QB_ROW_1027260" localSheetId="0" hidden="1">Sheet1!$G$99</definedName>
    <definedName name="QB_ROW_1028250" localSheetId="0" hidden="1">Sheet1!$F$16</definedName>
    <definedName name="QB_ROW_1029050" localSheetId="0" hidden="1">Sheet1!$F$95</definedName>
    <definedName name="QB_ROW_1029350" localSheetId="0" hidden="1">Sheet1!$F$97</definedName>
    <definedName name="QB_ROW_1030260" localSheetId="0" hidden="1">Sheet1!$G$96</definedName>
    <definedName name="QB_ROW_1031250" localSheetId="0" hidden="1">Sheet1!$F$15</definedName>
    <definedName name="QB_ROW_1032050" localSheetId="0" hidden="1">Sheet1!$F$92</definedName>
    <definedName name="QB_ROW_1032350" localSheetId="0" hidden="1">Sheet1!$F$94</definedName>
    <definedName name="QB_ROW_1033260" localSheetId="0" hidden="1">Sheet1!$G$93</definedName>
    <definedName name="QB_ROW_1034250" localSheetId="0" hidden="1">Sheet1!$F$14</definedName>
    <definedName name="QB_ROW_1035250" localSheetId="0" hidden="1">Sheet1!$F$13</definedName>
    <definedName name="QB_ROW_1036250" localSheetId="0" hidden="1">Sheet1!$F$91</definedName>
    <definedName name="QB_ROW_1037050" localSheetId="0" hidden="1">Sheet1!$F$9</definedName>
    <definedName name="QB_ROW_1037260" localSheetId="0" hidden="1">Sheet1!$G$11</definedName>
    <definedName name="QB_ROW_1037350" localSheetId="0" hidden="1">Sheet1!$F$12</definedName>
    <definedName name="QB_ROW_1038050" localSheetId="0" hidden="1">Sheet1!$F$80</definedName>
    <definedName name="QB_ROW_1038350" localSheetId="0" hidden="1">Sheet1!$F$87</definedName>
    <definedName name="QB_ROW_1039260" localSheetId="0" hidden="1">Sheet1!$G$86</definedName>
    <definedName name="QB_ROW_1040260" localSheetId="0" hidden="1">Sheet1!$G$85</definedName>
    <definedName name="QB_ROW_1041050" localSheetId="0" hidden="1">Sheet1!$F$88</definedName>
    <definedName name="QB_ROW_1041350" localSheetId="0" hidden="1">Sheet1!$F$90</definedName>
    <definedName name="QB_ROW_1042260" localSheetId="0" hidden="1">Sheet1!$G$89</definedName>
    <definedName name="QB_ROW_1043250" localSheetId="0" hidden="1">Sheet1!$F$8</definedName>
    <definedName name="QB_ROW_1044260" localSheetId="0" hidden="1">Sheet1!$G$81</definedName>
    <definedName name="QB_ROW_1045050" localSheetId="0" hidden="1">Sheet1!$F$77</definedName>
    <definedName name="QB_ROW_1045350" localSheetId="0" hidden="1">Sheet1!$F$79</definedName>
    <definedName name="QB_ROW_1046260" localSheetId="0" hidden="1">Sheet1!$G$78</definedName>
    <definedName name="QB_ROW_1047240" localSheetId="0" hidden="1">Sheet1!$E$5</definedName>
    <definedName name="QB_ROW_1048050" localSheetId="0" hidden="1">Sheet1!$F$74</definedName>
    <definedName name="QB_ROW_1048350" localSheetId="0" hidden="1">Sheet1!$F$76</definedName>
    <definedName name="QB_ROW_1049260" localSheetId="0" hidden="1">Sheet1!$G$75</definedName>
    <definedName name="QB_ROW_113270" localSheetId="0" hidden="1">Sheet1!$H$54</definedName>
    <definedName name="QB_ROW_119060" localSheetId="0" hidden="1">Sheet1!$G$59</definedName>
    <definedName name="QB_ROW_119270" localSheetId="0" hidden="1">Sheet1!$H$63</definedName>
    <definedName name="QB_ROW_119360" localSheetId="0" hidden="1">Sheet1!$G$64</definedName>
    <definedName name="QB_ROW_120270" localSheetId="0" hidden="1">Sheet1!$H$60</definedName>
    <definedName name="QB_ROW_121270" localSheetId="0" hidden="1">Sheet1!$H$61</definedName>
    <definedName name="QB_ROW_125040" localSheetId="0" hidden="1">Sheet1!$E$73</definedName>
    <definedName name="QB_ROW_125340" localSheetId="0" hidden="1">Sheet1!$E$110</definedName>
    <definedName name="QB_ROW_13270" localSheetId="0" hidden="1">Sheet1!$H$51</definedName>
    <definedName name="QB_ROW_149270" localSheetId="0" hidden="1">Sheet1!$H$39</definedName>
    <definedName name="QB_ROW_150060" localSheetId="0" hidden="1">Sheet1!$G$49</definedName>
    <definedName name="QB_ROW_150360" localSheetId="0" hidden="1">Sheet1!$G$52</definedName>
    <definedName name="QB_ROW_153060" localSheetId="0" hidden="1">Sheet1!$G$53</definedName>
    <definedName name="QB_ROW_153270" localSheetId="0" hidden="1">Sheet1!$H$56</definedName>
    <definedName name="QB_ROW_153360" localSheetId="0" hidden="1">Sheet1!$G$57</definedName>
    <definedName name="QB_ROW_154050" localSheetId="0" hidden="1">Sheet1!$F$48</definedName>
    <definedName name="QB_ROW_154350" localSheetId="0" hidden="1">Sheet1!$F$70</definedName>
    <definedName name="QB_ROW_155060" localSheetId="0" hidden="1">Sheet1!$G$65</definedName>
    <definedName name="QB_ROW_155360" localSheetId="0" hidden="1">Sheet1!$G$69</definedName>
    <definedName name="QB_ROW_157260" localSheetId="0" hidden="1">Sheet1!$G$45</definedName>
    <definedName name="QB_ROW_18270" localSheetId="0" hidden="1">Sheet1!$H$68</definedName>
    <definedName name="QB_ROW_18301" localSheetId="0" hidden="1">Sheet1!$A$114</definedName>
    <definedName name="QB_ROW_19011" localSheetId="0" hidden="1">Sheet1!$B$3</definedName>
    <definedName name="QB_ROW_19311" localSheetId="0" hidden="1">Sheet1!$B$113</definedName>
    <definedName name="QB_ROW_20031" localSheetId="0" hidden="1">Sheet1!$D$4</definedName>
    <definedName name="QB_ROW_20331" localSheetId="0" hidden="1">Sheet1!$D$23</definedName>
    <definedName name="QB_ROW_20360" localSheetId="0" hidden="1">Sheet1!$G$58</definedName>
    <definedName name="QB_ROW_21031" localSheetId="0" hidden="1">Sheet1!$D$31</definedName>
    <definedName name="QB_ROW_21331" localSheetId="0" hidden="1">Sheet1!$D$111</definedName>
    <definedName name="QB_ROW_219250" localSheetId="0" hidden="1">Sheet1!$F$35</definedName>
    <definedName name="QB_ROW_271040" localSheetId="0" hidden="1">Sheet1!$E$7</definedName>
    <definedName name="QB_ROW_271250" localSheetId="0" hidden="1">Sheet1!$F$21</definedName>
    <definedName name="QB_ROW_271340" localSheetId="0" hidden="1">Sheet1!$E$22</definedName>
    <definedName name="QB_ROW_27270" localSheetId="0" hidden="1">Sheet1!$H$67</definedName>
    <definedName name="QB_ROW_28050" localSheetId="0" hidden="1">Sheet1!$F$36</definedName>
    <definedName name="QB_ROW_28350" localSheetId="0" hidden="1">Sheet1!$F$42</definedName>
    <definedName name="QB_ROW_40270" localSheetId="0" hidden="1">Sheet1!$H$50</definedName>
    <definedName name="QB_ROW_74040" localSheetId="0" hidden="1">Sheet1!$E$32</definedName>
    <definedName name="QB_ROW_74340" localSheetId="0" hidden="1">Sheet1!$E$71</definedName>
    <definedName name="QB_ROW_79250" localSheetId="0" hidden="1">Sheet1!$F$43</definedName>
    <definedName name="QB_ROW_84250" localSheetId="0" hidden="1">Sheet1!$F$34</definedName>
    <definedName name="QB_ROW_856040" localSheetId="0" hidden="1">Sheet1!$E$25</definedName>
    <definedName name="QB_ROW_856340" localSheetId="0" hidden="1">Sheet1!$E$27</definedName>
    <definedName name="QB_ROW_86321" localSheetId="0" hidden="1">Sheet1!$C$29</definedName>
    <definedName name="QB_ROW_87031" localSheetId="0" hidden="1">Sheet1!$D$24</definedName>
    <definedName name="QB_ROW_87331" localSheetId="0" hidden="1">Sheet1!$D$28</definedName>
    <definedName name="QB_ROW_874240" localSheetId="0" hidden="1">Sheet1!$E$6</definedName>
    <definedName name="QB_ROW_882250" localSheetId="0" hidden="1">Sheet1!$F$33</definedName>
    <definedName name="QB_ROW_904250" localSheetId="0" hidden="1">Sheet1!$F$26</definedName>
    <definedName name="QB_ROW_94270" localSheetId="0" hidden="1">Sheet1!$H$62</definedName>
    <definedName name="QB_ROW_946250" localSheetId="0" hidden="1">Sheet1!$F$20</definedName>
    <definedName name="QB_ROW_947050" localSheetId="0" hidden="1">Sheet1!$F$107</definedName>
    <definedName name="QB_ROW_947350" localSheetId="0" hidden="1">Sheet1!$F$109</definedName>
    <definedName name="QB_ROW_948260" localSheetId="0" hidden="1">Sheet1!$G$108</definedName>
    <definedName name="QB_ROW_95270" localSheetId="0" hidden="1">Sheet1!$H$66</definedName>
    <definedName name="QB_ROW_956250" localSheetId="0" hidden="1">Sheet1!$F$19</definedName>
    <definedName name="QB_ROW_957050" localSheetId="0" hidden="1">Sheet1!$F$104</definedName>
    <definedName name="QB_ROW_957350" localSheetId="0" hidden="1">Sheet1!$F$106</definedName>
    <definedName name="QB_ROW_958260" localSheetId="0" hidden="1">Sheet1!$G$105</definedName>
    <definedName name="QB_ROW_966250" localSheetId="0" hidden="1">Sheet1!$F$18</definedName>
    <definedName name="QB_ROW_97260" localSheetId="0" hidden="1">Sheet1!$G$37</definedName>
    <definedName name="QB_ROW_976250" localSheetId="0" hidden="1">Sheet1!$F$17</definedName>
    <definedName name="QB_ROW_977050" localSheetId="0" hidden="1">Sheet1!$F$101</definedName>
    <definedName name="QB_ROW_977350" localSheetId="0" hidden="1">Sheet1!$F$103</definedName>
    <definedName name="QB_ROW_978260" localSheetId="0" hidden="1">Sheet1!$G$102</definedName>
    <definedName name="QB_ROW_98060" localSheetId="0" hidden="1">Sheet1!$G$38</definedName>
    <definedName name="QB_ROW_98270" localSheetId="0" hidden="1">Sheet1!$H$40</definedName>
    <definedName name="QB_ROW_98360" localSheetId="0" hidden="1">Sheet1!$G$41</definedName>
    <definedName name="QB_ROW_99050" localSheetId="0" hidden="1">Sheet1!$F$44</definedName>
    <definedName name="QB_ROW_99260" localSheetId="0" hidden="1">Sheet1!$G$46</definedName>
    <definedName name="QB_ROW_99350" localSheetId="0" hidden="1">Sheet1!$F$47</definedName>
    <definedName name="QBCANSUPPORTUPDATE" localSheetId="0">TRUE</definedName>
    <definedName name="QBCOMPANYFILENAME" localSheetId="0">"F:\All Hazards Consortium\AHC Financial 20140319-4.QBW"</definedName>
    <definedName name="QBENDDATE" localSheetId="0">20190930</definedName>
    <definedName name="QBHEADERSONSCREEN" localSheetId="0">FALSE</definedName>
    <definedName name="QBMETADATASIZE" localSheetId="0">5907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"991f12a714484615a8409c9392462b28"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0</definedName>
    <definedName name="QBREPORTTYPE" localSheetId="0">0</definedName>
    <definedName name="QBROWHEADERS" localSheetId="0">8</definedName>
    <definedName name="QBSTARTDATE" localSheetId="0">20190101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09" i="1" l="1"/>
  <c r="I106" i="1"/>
  <c r="I103" i="1"/>
  <c r="I100" i="1"/>
  <c r="I97" i="1"/>
  <c r="I94" i="1"/>
  <c r="I90" i="1"/>
  <c r="I84" i="1"/>
  <c r="I87" i="1" s="1"/>
  <c r="I79" i="1"/>
  <c r="I76" i="1"/>
  <c r="I69" i="1"/>
  <c r="I64" i="1"/>
  <c r="I57" i="1"/>
  <c r="I52" i="1"/>
  <c r="I47" i="1"/>
  <c r="I41" i="1"/>
  <c r="I42" i="1" s="1"/>
  <c r="I27" i="1"/>
  <c r="I28" i="1" s="1"/>
  <c r="I12" i="1"/>
  <c r="I22" i="1" s="1"/>
  <c r="I23" i="1" s="1"/>
  <c r="I70" i="1" l="1"/>
  <c r="I71" i="1" s="1"/>
  <c r="I29" i="1"/>
  <c r="I110" i="1"/>
  <c r="I111" i="1" l="1"/>
  <c r="I113" i="1" s="1"/>
  <c r="I114" i="1" s="1"/>
</calcChain>
</file>

<file path=xl/sharedStrings.xml><?xml version="1.0" encoding="utf-8"?>
<sst xmlns="http://schemas.openxmlformats.org/spreadsheetml/2006/main" count="111" uniqueCount="111">
  <si>
    <t>Jan - Sep 19</t>
  </si>
  <si>
    <t>Ordinary Income/Expense</t>
  </si>
  <si>
    <t>Income</t>
  </si>
  <si>
    <t>450910 · PEMA-IT Grant Reimbursement</t>
  </si>
  <si>
    <t>420000 · Subscriptions</t>
  </si>
  <si>
    <t>450000 · Grants/Projects Income Billed</t>
  </si>
  <si>
    <t>450790 · District Planning T&amp;E Support</t>
  </si>
  <si>
    <t>450701 · NIPP 3</t>
  </si>
  <si>
    <t>485000 · SISE Income</t>
  </si>
  <si>
    <t>450701 · NIPP 3 - Other</t>
  </si>
  <si>
    <t>Total 450701 · NIPP 3</t>
  </si>
  <si>
    <t>450730 · HSEMA Active Threat Exercises</t>
  </si>
  <si>
    <t>450655 · HSEMA Action Officer</t>
  </si>
  <si>
    <t>450645 · HSEMA Preparedness Specialist</t>
  </si>
  <si>
    <t>450635 · HSEMA Intelligence Officer</t>
  </si>
  <si>
    <t>450680 · HSEMA IT Support Cont _ 2017</t>
  </si>
  <si>
    <t>450670 · HSEMA Strategic Support</t>
  </si>
  <si>
    <t>450660 · HSEMA-Ext Affairs Progam Asst</t>
  </si>
  <si>
    <t>450650 · HSEMA - Sr. Advisor_Childs</t>
  </si>
  <si>
    <t>450000 · Grants/Projects Income Billed - Other</t>
  </si>
  <si>
    <t>Total 450000 · Grants/Projects Income Billed</t>
  </si>
  <si>
    <t>Total Income</t>
  </si>
  <si>
    <t>Cost of Goods Sold</t>
  </si>
  <si>
    <t>50000 · Cost of Goods Sold</t>
  </si>
  <si>
    <t>53000 · Direct Subs</t>
  </si>
  <si>
    <t>Total 50000 · Cost of Goods Sold</t>
  </si>
  <si>
    <t>Total COGS</t>
  </si>
  <si>
    <t>Gross Profit</t>
  </si>
  <si>
    <t>Expense</t>
  </si>
  <si>
    <t>610000 · Membership/Overhead Expense</t>
  </si>
  <si>
    <t>99999 · Interest Expense</t>
  </si>
  <si>
    <t>610300 · Executive Director Services</t>
  </si>
  <si>
    <t>610400 · PMO Director Services</t>
  </si>
  <si>
    <t>610600 · Professional Services</t>
  </si>
  <si>
    <t>610605 · Legal Services</t>
  </si>
  <si>
    <t>610610 · Accounting Services</t>
  </si>
  <si>
    <t>610613 · Audits &amp; Tax Returns</t>
  </si>
  <si>
    <t>610610 · Accounting Services - Other</t>
  </si>
  <si>
    <t>Total 610610 · Accounting Services</t>
  </si>
  <si>
    <t>Total 610600 · Professional Services</t>
  </si>
  <si>
    <t>610700 · Marketing &amp; Communications</t>
  </si>
  <si>
    <t>610800 · Tech &amp; Web Infrastructure</t>
  </si>
  <si>
    <t>610820 · Webhosting &amp; Tools</t>
  </si>
  <si>
    <t>610800 · Tech &amp; Web Infrastructure - Other</t>
  </si>
  <si>
    <t>Total 610800 · Tech &amp; Web Infrastructure</t>
  </si>
  <si>
    <t>610900 · Other</t>
  </si>
  <si>
    <t>610910 · Bank &amp; PayPal Fees</t>
  </si>
  <si>
    <t>610911 · Pay Pal Processing Fees</t>
  </si>
  <si>
    <t>610912 · Bank Service Charges</t>
  </si>
  <si>
    <t>Total 610910 · Bank &amp; PayPal Fees</t>
  </si>
  <si>
    <t>610920 · Office Expense</t>
  </si>
  <si>
    <t>610921 · Office Lease Expense</t>
  </si>
  <si>
    <t>610922 · Utilities &amp; Telecommunications</t>
  </si>
  <si>
    <t>610920 · Office Expense - Other</t>
  </si>
  <si>
    <t>Total 610920 · Office Expense</t>
  </si>
  <si>
    <t>610930 · Insurance Expense</t>
  </si>
  <si>
    <t>610940 · Travel Expenses</t>
  </si>
  <si>
    <t>610941 · Travel (Auto,Plane,Train)</t>
  </si>
  <si>
    <t>610942 · Travel (Lodging)</t>
  </si>
  <si>
    <t>610943 · Meals &amp; Entertainment</t>
  </si>
  <si>
    <t>610940 · Travel Expenses - Other</t>
  </si>
  <si>
    <t>Total 610940 · Travel Expenses</t>
  </si>
  <si>
    <t>610990 · Office Supplies &amp; Other</t>
  </si>
  <si>
    <t>610991 · Office Supplies</t>
  </si>
  <si>
    <t>610993 · Printing &amp; Reproduction</t>
  </si>
  <si>
    <t>610994 · Dues &amp; Subscriptions</t>
  </si>
  <si>
    <t>Total 610990 · Office Supplies &amp; Other</t>
  </si>
  <si>
    <t>Total 610900 · Other</t>
  </si>
  <si>
    <t>Total 610000 · Membership/Overhead Expense</t>
  </si>
  <si>
    <t>650000 · Programs/Grants/Projects Expens</t>
  </si>
  <si>
    <t>650920 · HSEMA- NCR Region Coord. Exp.</t>
  </si>
  <si>
    <t>950921 · NCR Reg. Coordinator Out. Serv.</t>
  </si>
  <si>
    <t>Total 650920 · HSEMA- NCR Region Coord. Exp.</t>
  </si>
  <si>
    <t>650910 · PEMA-IT Expense</t>
  </si>
  <si>
    <t>650911 · PEMA-IT Outsourced Services</t>
  </si>
  <si>
    <t>Total 650910 · PEMA-IT Expense</t>
  </si>
  <si>
    <t>650900 · NIPP 3 Expenses</t>
  </si>
  <si>
    <t>650903 · Software &amp; Marketing</t>
  </si>
  <si>
    <t>650800 · SISE Expenses</t>
  </si>
  <si>
    <t>650801 · SISE Expense- Travel</t>
  </si>
  <si>
    <t>Total 650800 · SISE Expenses</t>
  </si>
  <si>
    <t>650902 · NIPP 3 Travel &amp; Lodging</t>
  </si>
  <si>
    <t>650901 · NIPP 3 Meals &amp; Entertainment</t>
  </si>
  <si>
    <t>Total 650900 · NIPP 3 Expenses</t>
  </si>
  <si>
    <t>650790 · District Planning T&amp;E Support</t>
  </si>
  <si>
    <t>650791 · Outsourced Services for Project</t>
  </si>
  <si>
    <t>Total 650790 · District Planning T&amp;E Support</t>
  </si>
  <si>
    <t>650730 · HSEMA Active Threat Exercises</t>
  </si>
  <si>
    <t>650770 · HSEMA Action Officer</t>
  </si>
  <si>
    <t>650771 · Outsourced Projects</t>
  </si>
  <si>
    <t>Total 650770 · HSEMA Action Officer</t>
  </si>
  <si>
    <t>650760 · HSEMA Preparedness Specialist</t>
  </si>
  <si>
    <t>650761 · Outsourced Projects</t>
  </si>
  <si>
    <t>Total 650760 · HSEMA Preparedness Specialist</t>
  </si>
  <si>
    <t>650750 · HSEMA Intelligence Specialist</t>
  </si>
  <si>
    <t>650751 · Outsourced Projects</t>
  </si>
  <si>
    <t>Total 650750 · HSEMA Intelligence Specialist</t>
  </si>
  <si>
    <t>650680 · HSEMA IT Support Con't_2017</t>
  </si>
  <si>
    <t>650681 · Outsourced Svcs for Projects</t>
  </si>
  <si>
    <t>Total 650680 · HSEMA IT Support Con't_2017</t>
  </si>
  <si>
    <t>650660 · HSEMA External Affairs Asst</t>
  </si>
  <si>
    <t>650661 · Outsourced Svcs for Project</t>
  </si>
  <si>
    <t>Total 650660 · HSEMA External Affairs Asst</t>
  </si>
  <si>
    <t>650650 · HSEMA Sr. Advisor_Childs</t>
  </si>
  <si>
    <t>650651 · Outsourced Svcs for Project</t>
  </si>
  <si>
    <t>Total 650650 · HSEMA Sr. Advisor_Childs</t>
  </si>
  <si>
    <t>Total 650000 · Programs/Grants/Projects Expens</t>
  </si>
  <si>
    <t>Total Expense</t>
  </si>
  <si>
    <t>Net Ordinary Income</t>
  </si>
  <si>
    <t>Net Income</t>
  </si>
  <si>
    <t>AHC Finance Report Thru Sept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</si>
</sst>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4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0" fontId="1" fillId="2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4</xdr:col>
          <xdr:colOff>114300</xdr:colOff>
          <xdr:row>2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4</xdr:col>
          <xdr:colOff>114300</xdr:colOff>
          <xdr:row>2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115"/>
  <sheetViews>
    <sheetView tabSelected="1" workbookViewId="0">
      <pane xSplit="8" ySplit="2" topLeftCell="I3" activePane="bottomRight" state="frozenSplit"/>
      <selection pane="topRight" activeCell="I1" sqref="I1"/>
      <selection pane="bottomLeft" activeCell="A2" sqref="A2"/>
      <selection pane="bottomRight" activeCell="R114" sqref="R114"/>
    </sheetView>
  </sheetViews>
  <sheetFormatPr defaultRowHeight="15" x14ac:dyDescent="0.25"/>
  <cols>
    <col min="1" max="7" width="3" style="12" customWidth="1"/>
    <col min="8" max="8" width="33.5703125" style="12" customWidth="1"/>
    <col min="9" max="9" width="10.28515625" style="13" bestFit="1" customWidth="1"/>
  </cols>
  <sheetData>
    <row r="1" spans="1:9" ht="27.75" customHeight="1" x14ac:dyDescent="0.25">
      <c r="A1" s="14" t="s">
        <v>110</v>
      </c>
      <c r="B1" s="14"/>
      <c r="C1" s="14"/>
      <c r="D1" s="14"/>
      <c r="E1" s="14"/>
      <c r="F1" s="14"/>
      <c r="G1" s="14"/>
      <c r="H1" s="14"/>
      <c r="I1" s="14"/>
    </row>
    <row r="2" spans="1:9" s="11" customFormat="1" ht="15.75" thickBot="1" x14ac:dyDescent="0.3">
      <c r="A2" s="9"/>
      <c r="B2" s="9"/>
      <c r="C2" s="9"/>
      <c r="D2" s="9"/>
      <c r="E2" s="9"/>
      <c r="F2" s="9"/>
      <c r="G2" s="9"/>
      <c r="H2" s="9"/>
      <c r="I2" s="10" t="s">
        <v>0</v>
      </c>
    </row>
    <row r="3" spans="1:9" ht="15.75" thickTop="1" x14ac:dyDescent="0.25">
      <c r="A3" s="1"/>
      <c r="B3" s="1" t="s">
        <v>1</v>
      </c>
      <c r="C3" s="1"/>
      <c r="D3" s="1"/>
      <c r="E3" s="1"/>
      <c r="F3" s="1"/>
      <c r="G3" s="1"/>
      <c r="H3" s="1"/>
      <c r="I3" s="2"/>
    </row>
    <row r="4" spans="1:9" x14ac:dyDescent="0.25">
      <c r="A4" s="1"/>
      <c r="B4" s="1"/>
      <c r="C4" s="1"/>
      <c r="D4" s="1" t="s">
        <v>2</v>
      </c>
      <c r="E4" s="1"/>
      <c r="F4" s="1"/>
      <c r="G4" s="1"/>
      <c r="H4" s="1"/>
      <c r="I4" s="2"/>
    </row>
    <row r="5" spans="1:9" x14ac:dyDescent="0.25">
      <c r="A5" s="1"/>
      <c r="B5" s="1"/>
      <c r="C5" s="1"/>
      <c r="D5" s="1"/>
      <c r="E5" s="1" t="s">
        <v>3</v>
      </c>
      <c r="F5" s="1"/>
      <c r="G5" s="1"/>
      <c r="H5" s="1"/>
      <c r="I5" s="2">
        <v>20814</v>
      </c>
    </row>
    <row r="6" spans="1:9" x14ac:dyDescent="0.25">
      <c r="A6" s="1"/>
      <c r="B6" s="1"/>
      <c r="C6" s="1"/>
      <c r="D6" s="1"/>
      <c r="E6" s="1" t="s">
        <v>4</v>
      </c>
      <c r="F6" s="1"/>
      <c r="G6" s="1"/>
      <c r="H6" s="1"/>
      <c r="I6" s="2">
        <v>12499.98</v>
      </c>
    </row>
    <row r="7" spans="1:9" x14ac:dyDescent="0.25">
      <c r="A7" s="1"/>
      <c r="B7" s="1"/>
      <c r="C7" s="1"/>
      <c r="D7" s="1"/>
      <c r="E7" s="1" t="s">
        <v>5</v>
      </c>
      <c r="F7" s="1"/>
      <c r="G7" s="1"/>
      <c r="H7" s="1"/>
      <c r="I7" s="2"/>
    </row>
    <row r="8" spans="1:9" x14ac:dyDescent="0.25">
      <c r="A8" s="1"/>
      <c r="B8" s="1"/>
      <c r="C8" s="1"/>
      <c r="D8" s="1"/>
      <c r="E8" s="1"/>
      <c r="F8" s="1" t="s">
        <v>6</v>
      </c>
      <c r="G8" s="1"/>
      <c r="H8" s="1"/>
      <c r="I8" s="2">
        <v>80456.479999999996</v>
      </c>
    </row>
    <row r="9" spans="1:9" x14ac:dyDescent="0.25">
      <c r="A9" s="1"/>
      <c r="B9" s="1"/>
      <c r="C9" s="1"/>
      <c r="D9" s="1"/>
      <c r="E9" s="1"/>
      <c r="F9" s="1" t="s">
        <v>7</v>
      </c>
      <c r="G9" s="1"/>
      <c r="H9" s="1"/>
      <c r="I9" s="2"/>
    </row>
    <row r="10" spans="1:9" x14ac:dyDescent="0.25">
      <c r="A10" s="1"/>
      <c r="B10" s="1"/>
      <c r="C10" s="1"/>
      <c r="D10" s="1"/>
      <c r="E10" s="1"/>
      <c r="F10" s="1"/>
      <c r="G10" s="1" t="s">
        <v>8</v>
      </c>
      <c r="H10" s="1"/>
      <c r="I10" s="2">
        <v>1080.96</v>
      </c>
    </row>
    <row r="11" spans="1:9" ht="15.75" thickBot="1" x14ac:dyDescent="0.3">
      <c r="A11" s="1"/>
      <c r="B11" s="1"/>
      <c r="C11" s="1"/>
      <c r="D11" s="1"/>
      <c r="E11" s="1"/>
      <c r="F11" s="1"/>
      <c r="G11" s="1" t="s">
        <v>9</v>
      </c>
      <c r="H11" s="1"/>
      <c r="I11" s="3">
        <v>160000</v>
      </c>
    </row>
    <row r="12" spans="1:9" x14ac:dyDescent="0.25">
      <c r="A12" s="1"/>
      <c r="B12" s="1"/>
      <c r="C12" s="1"/>
      <c r="D12" s="1"/>
      <c r="E12" s="1"/>
      <c r="F12" s="1" t="s">
        <v>10</v>
      </c>
      <c r="G12" s="1"/>
      <c r="H12" s="1"/>
      <c r="I12" s="2">
        <f>ROUND(SUM(I9:I11),5)</f>
        <v>161080.95999999999</v>
      </c>
    </row>
    <row r="13" spans="1:9" x14ac:dyDescent="0.25">
      <c r="A13" s="1"/>
      <c r="B13" s="1"/>
      <c r="C13" s="1"/>
      <c r="D13" s="1"/>
      <c r="E13" s="1"/>
      <c r="F13" s="1" t="s">
        <v>11</v>
      </c>
      <c r="G13" s="1"/>
      <c r="H13" s="1"/>
      <c r="I13" s="2">
        <v>87189.8</v>
      </c>
    </row>
    <row r="14" spans="1:9" x14ac:dyDescent="0.25">
      <c r="A14" s="1"/>
      <c r="B14" s="1"/>
      <c r="C14" s="1"/>
      <c r="D14" s="1"/>
      <c r="E14" s="1"/>
      <c r="F14" s="1" t="s">
        <v>12</v>
      </c>
      <c r="G14" s="1"/>
      <c r="H14" s="1"/>
      <c r="I14" s="2">
        <v>41781.449999999997</v>
      </c>
    </row>
    <row r="15" spans="1:9" x14ac:dyDescent="0.25">
      <c r="A15" s="1"/>
      <c r="B15" s="1"/>
      <c r="C15" s="1"/>
      <c r="D15" s="1"/>
      <c r="E15" s="1"/>
      <c r="F15" s="1" t="s">
        <v>13</v>
      </c>
      <c r="G15" s="1"/>
      <c r="H15" s="1"/>
      <c r="I15" s="2">
        <v>6125</v>
      </c>
    </row>
    <row r="16" spans="1:9" x14ac:dyDescent="0.25">
      <c r="A16" s="1"/>
      <c r="B16" s="1"/>
      <c r="C16" s="1"/>
      <c r="D16" s="1"/>
      <c r="E16" s="1"/>
      <c r="F16" s="1" t="s">
        <v>14</v>
      </c>
      <c r="G16" s="1"/>
      <c r="H16" s="1"/>
      <c r="I16" s="2">
        <v>70387.5</v>
      </c>
    </row>
    <row r="17" spans="1:9" x14ac:dyDescent="0.25">
      <c r="A17" s="1"/>
      <c r="B17" s="1"/>
      <c r="C17" s="1"/>
      <c r="D17" s="1"/>
      <c r="E17" s="1"/>
      <c r="F17" s="1" t="s">
        <v>15</v>
      </c>
      <c r="G17" s="1"/>
      <c r="H17" s="1"/>
      <c r="I17" s="2">
        <v>375802.29</v>
      </c>
    </row>
    <row r="18" spans="1:9" x14ac:dyDescent="0.25">
      <c r="A18" s="1"/>
      <c r="B18" s="1"/>
      <c r="C18" s="1"/>
      <c r="D18" s="1"/>
      <c r="E18" s="1"/>
      <c r="F18" s="1" t="s">
        <v>16</v>
      </c>
      <c r="G18" s="1"/>
      <c r="H18" s="1"/>
      <c r="I18" s="2">
        <v>8583.49</v>
      </c>
    </row>
    <row r="19" spans="1:9" x14ac:dyDescent="0.25">
      <c r="A19" s="1"/>
      <c r="B19" s="1"/>
      <c r="C19" s="1"/>
      <c r="D19" s="1"/>
      <c r="E19" s="1"/>
      <c r="F19" s="1" t="s">
        <v>17</v>
      </c>
      <c r="G19" s="1"/>
      <c r="H19" s="1"/>
      <c r="I19" s="2">
        <v>55006.8</v>
      </c>
    </row>
    <row r="20" spans="1:9" x14ac:dyDescent="0.25">
      <c r="A20" s="1"/>
      <c r="B20" s="1"/>
      <c r="C20" s="1"/>
      <c r="D20" s="1"/>
      <c r="E20" s="1"/>
      <c r="F20" s="1" t="s">
        <v>18</v>
      </c>
      <c r="G20" s="1"/>
      <c r="H20" s="1"/>
      <c r="I20" s="2">
        <v>56749.65</v>
      </c>
    </row>
    <row r="21" spans="1:9" ht="15.75" thickBot="1" x14ac:dyDescent="0.3">
      <c r="A21" s="1"/>
      <c r="B21" s="1"/>
      <c r="C21" s="1"/>
      <c r="D21" s="1"/>
      <c r="E21" s="1"/>
      <c r="F21" s="1" t="s">
        <v>19</v>
      </c>
      <c r="G21" s="1"/>
      <c r="H21" s="1"/>
      <c r="I21" s="4">
        <v>50835.45</v>
      </c>
    </row>
    <row r="22" spans="1:9" ht="15.75" thickBot="1" x14ac:dyDescent="0.3">
      <c r="A22" s="1"/>
      <c r="B22" s="1"/>
      <c r="C22" s="1"/>
      <c r="D22" s="1"/>
      <c r="E22" s="1" t="s">
        <v>20</v>
      </c>
      <c r="F22" s="1"/>
      <c r="G22" s="1"/>
      <c r="H22" s="1"/>
      <c r="I22" s="5">
        <f>ROUND(SUM(I7:I8)+SUM(I12:I21),5)</f>
        <v>993998.87</v>
      </c>
    </row>
    <row r="23" spans="1:9" x14ac:dyDescent="0.25">
      <c r="A23" s="1"/>
      <c r="B23" s="1"/>
      <c r="C23" s="1"/>
      <c r="D23" s="1" t="s">
        <v>21</v>
      </c>
      <c r="E23" s="1"/>
      <c r="F23" s="1"/>
      <c r="G23" s="1"/>
      <c r="H23" s="1"/>
      <c r="I23" s="2">
        <f>ROUND(SUM(I4:I6)+I22,5)</f>
        <v>1027312.85</v>
      </c>
    </row>
    <row r="24" spans="1:9" ht="15.75" thickBot="1" x14ac:dyDescent="0.3">
      <c r="A24" s="1"/>
      <c r="B24" s="1"/>
      <c r="C24" s="1"/>
      <c r="D24" s="1" t="s">
        <v>22</v>
      </c>
      <c r="E24" s="1"/>
      <c r="F24" s="1"/>
      <c r="G24" s="1"/>
      <c r="H24" s="1"/>
      <c r="I24" s="2"/>
    </row>
    <row r="25" spans="1:9" hidden="1" x14ac:dyDescent="0.25">
      <c r="A25" s="1"/>
      <c r="B25" s="1"/>
      <c r="C25" s="1"/>
      <c r="D25" s="1"/>
      <c r="E25" s="1" t="s">
        <v>23</v>
      </c>
      <c r="F25" s="1"/>
      <c r="G25" s="1"/>
      <c r="H25" s="1"/>
      <c r="I25" s="2"/>
    </row>
    <row r="26" spans="1:9" ht="15.75" hidden="1" thickBot="1" x14ac:dyDescent="0.3">
      <c r="A26" s="1"/>
      <c r="B26" s="1"/>
      <c r="C26" s="1"/>
      <c r="D26" s="1"/>
      <c r="E26" s="1"/>
      <c r="F26" s="1" t="s">
        <v>24</v>
      </c>
      <c r="G26" s="1"/>
      <c r="H26" s="1"/>
      <c r="I26" s="4">
        <v>5800</v>
      </c>
    </row>
    <row r="27" spans="1:9" ht="15.75" hidden="1" thickBot="1" x14ac:dyDescent="0.3">
      <c r="A27" s="1"/>
      <c r="B27" s="1"/>
      <c r="C27" s="1"/>
      <c r="D27" s="1"/>
      <c r="E27" s="1" t="s">
        <v>25</v>
      </c>
      <c r="F27" s="1"/>
      <c r="G27" s="1"/>
      <c r="H27" s="1"/>
      <c r="I27" s="6">
        <f>ROUND(SUM(I25:I26),5)</f>
        <v>5800</v>
      </c>
    </row>
    <row r="28" spans="1:9" ht="15.75" thickBot="1" x14ac:dyDescent="0.3">
      <c r="A28" s="1"/>
      <c r="B28" s="1"/>
      <c r="C28" s="1"/>
      <c r="D28" s="1" t="s">
        <v>26</v>
      </c>
      <c r="E28" s="1"/>
      <c r="F28" s="1"/>
      <c r="G28" s="1"/>
      <c r="H28" s="1"/>
      <c r="I28" s="5">
        <f>ROUND(I24+I27,5)</f>
        <v>5800</v>
      </c>
    </row>
    <row r="29" spans="1:9" x14ac:dyDescent="0.25">
      <c r="A29" s="1"/>
      <c r="B29" s="1"/>
      <c r="C29" s="1" t="s">
        <v>27</v>
      </c>
      <c r="D29" s="1"/>
      <c r="E29" s="1"/>
      <c r="F29" s="1"/>
      <c r="G29" s="1"/>
      <c r="H29" s="1"/>
      <c r="I29" s="2">
        <f>ROUND(I23-I28,5)</f>
        <v>1021512.85</v>
      </c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2"/>
    </row>
    <row r="31" spans="1:9" x14ac:dyDescent="0.25">
      <c r="A31" s="1"/>
      <c r="B31" s="1"/>
      <c r="C31" s="1"/>
      <c r="D31" s="1" t="s">
        <v>28</v>
      </c>
      <c r="E31" s="1"/>
      <c r="F31" s="1"/>
      <c r="G31" s="1"/>
      <c r="H31" s="1"/>
      <c r="I31" s="2"/>
    </row>
    <row r="32" spans="1:9" x14ac:dyDescent="0.25">
      <c r="A32" s="1"/>
      <c r="B32" s="1"/>
      <c r="C32" s="1"/>
      <c r="D32" s="1"/>
      <c r="E32" s="1" t="s">
        <v>29</v>
      </c>
      <c r="F32" s="1"/>
      <c r="G32" s="1"/>
      <c r="H32" s="1"/>
      <c r="I32" s="2"/>
    </row>
    <row r="33" spans="1:9" x14ac:dyDescent="0.25">
      <c r="A33" s="1"/>
      <c r="B33" s="1"/>
      <c r="C33" s="1"/>
      <c r="D33" s="1"/>
      <c r="E33" s="1"/>
      <c r="F33" s="1" t="s">
        <v>30</v>
      </c>
      <c r="G33" s="1"/>
      <c r="H33" s="1"/>
      <c r="I33" s="2">
        <v>622.53</v>
      </c>
    </row>
    <row r="34" spans="1:9" x14ac:dyDescent="0.25">
      <c r="A34" s="1"/>
      <c r="B34" s="1"/>
      <c r="C34" s="1"/>
      <c r="D34" s="1"/>
      <c r="E34" s="1"/>
      <c r="F34" s="1" t="s">
        <v>31</v>
      </c>
      <c r="G34" s="1"/>
      <c r="H34" s="1"/>
      <c r="I34" s="2">
        <v>127533.05</v>
      </c>
    </row>
    <row r="35" spans="1:9" x14ac:dyDescent="0.25">
      <c r="A35" s="1"/>
      <c r="B35" s="1"/>
      <c r="C35" s="1"/>
      <c r="D35" s="1"/>
      <c r="E35" s="1"/>
      <c r="F35" s="1" t="s">
        <v>32</v>
      </c>
      <c r="G35" s="1"/>
      <c r="H35" s="1"/>
      <c r="I35" s="2">
        <v>40000</v>
      </c>
    </row>
    <row r="36" spans="1:9" x14ac:dyDescent="0.25">
      <c r="A36" s="1"/>
      <c r="B36" s="1"/>
      <c r="C36" s="1"/>
      <c r="D36" s="1"/>
      <c r="E36" s="1"/>
      <c r="F36" s="1" t="s">
        <v>33</v>
      </c>
      <c r="G36" s="1"/>
      <c r="H36" s="1"/>
      <c r="I36" s="2"/>
    </row>
    <row r="37" spans="1:9" x14ac:dyDescent="0.25">
      <c r="A37" s="1"/>
      <c r="B37" s="1"/>
      <c r="C37" s="1"/>
      <c r="D37" s="1"/>
      <c r="E37" s="1"/>
      <c r="F37" s="1"/>
      <c r="G37" s="1" t="s">
        <v>34</v>
      </c>
      <c r="H37" s="1"/>
      <c r="I37" s="2">
        <v>676</v>
      </c>
    </row>
    <row r="38" spans="1:9" x14ac:dyDescent="0.25">
      <c r="A38" s="1"/>
      <c r="B38" s="1"/>
      <c r="C38" s="1"/>
      <c r="D38" s="1"/>
      <c r="E38" s="1"/>
      <c r="F38" s="1"/>
      <c r="G38" s="1" t="s">
        <v>35</v>
      </c>
      <c r="H38" s="1"/>
      <c r="I38" s="2"/>
    </row>
    <row r="39" spans="1:9" x14ac:dyDescent="0.25">
      <c r="A39" s="1"/>
      <c r="B39" s="1"/>
      <c r="C39" s="1"/>
      <c r="D39" s="1"/>
      <c r="E39" s="1"/>
      <c r="F39" s="1"/>
      <c r="G39" s="1"/>
      <c r="H39" s="1" t="s">
        <v>36</v>
      </c>
      <c r="I39" s="2">
        <v>13040</v>
      </c>
    </row>
    <row r="40" spans="1:9" ht="15.75" thickBot="1" x14ac:dyDescent="0.3">
      <c r="A40" s="1"/>
      <c r="B40" s="1"/>
      <c r="C40" s="1"/>
      <c r="D40" s="1"/>
      <c r="E40" s="1"/>
      <c r="F40" s="1"/>
      <c r="G40" s="1"/>
      <c r="H40" s="1" t="s">
        <v>37</v>
      </c>
      <c r="I40" s="4">
        <v>2150</v>
      </c>
    </row>
    <row r="41" spans="1:9" ht="15.75" thickBot="1" x14ac:dyDescent="0.3">
      <c r="A41" s="1"/>
      <c r="B41" s="1"/>
      <c r="C41" s="1"/>
      <c r="D41" s="1"/>
      <c r="E41" s="1"/>
      <c r="F41" s="1"/>
      <c r="G41" s="1" t="s">
        <v>38</v>
      </c>
      <c r="H41" s="1"/>
      <c r="I41" s="5">
        <f>ROUND(SUM(I38:I40),5)</f>
        <v>15190</v>
      </c>
    </row>
    <row r="42" spans="1:9" x14ac:dyDescent="0.25">
      <c r="A42" s="1"/>
      <c r="B42" s="1"/>
      <c r="C42" s="1"/>
      <c r="D42" s="1"/>
      <c r="E42" s="1"/>
      <c r="F42" s="1" t="s">
        <v>39</v>
      </c>
      <c r="G42" s="1"/>
      <c r="H42" s="1"/>
      <c r="I42" s="2">
        <f>ROUND(SUM(I36:I37)+I41,5)</f>
        <v>15866</v>
      </c>
    </row>
    <row r="43" spans="1:9" x14ac:dyDescent="0.25">
      <c r="A43" s="1"/>
      <c r="B43" s="1"/>
      <c r="C43" s="1"/>
      <c r="D43" s="1"/>
      <c r="E43" s="1"/>
      <c r="F43" s="1" t="s">
        <v>40</v>
      </c>
      <c r="G43" s="1"/>
      <c r="H43" s="1"/>
      <c r="I43" s="2">
        <v>25488.2</v>
      </c>
    </row>
    <row r="44" spans="1:9" x14ac:dyDescent="0.25">
      <c r="A44" s="1"/>
      <c r="B44" s="1"/>
      <c r="C44" s="1"/>
      <c r="D44" s="1"/>
      <c r="E44" s="1"/>
      <c r="F44" s="1" t="s">
        <v>41</v>
      </c>
      <c r="G44" s="1"/>
      <c r="H44" s="1"/>
      <c r="I44" s="2"/>
    </row>
    <row r="45" spans="1:9" hidden="1" x14ac:dyDescent="0.25">
      <c r="A45" s="1"/>
      <c r="B45" s="1"/>
      <c r="C45" s="1"/>
      <c r="D45" s="1"/>
      <c r="E45" s="1"/>
      <c r="F45" s="1"/>
      <c r="G45" s="1" t="s">
        <v>42</v>
      </c>
      <c r="H45" s="1"/>
      <c r="I45" s="2">
        <v>2845.74</v>
      </c>
    </row>
    <row r="46" spans="1:9" ht="15.75" hidden="1" thickBot="1" x14ac:dyDescent="0.3">
      <c r="A46" s="1"/>
      <c r="B46" s="1"/>
      <c r="C46" s="1"/>
      <c r="D46" s="1"/>
      <c r="E46" s="1"/>
      <c r="F46" s="1"/>
      <c r="G46" s="1" t="s">
        <v>43</v>
      </c>
      <c r="H46" s="1"/>
      <c r="I46" s="3">
        <v>839</v>
      </c>
    </row>
    <row r="47" spans="1:9" x14ac:dyDescent="0.25">
      <c r="A47" s="1"/>
      <c r="B47" s="1"/>
      <c r="C47" s="1"/>
      <c r="D47" s="1"/>
      <c r="E47" s="1"/>
      <c r="F47" s="1" t="s">
        <v>44</v>
      </c>
      <c r="G47" s="1"/>
      <c r="H47" s="1"/>
      <c r="I47" s="2">
        <f>ROUND(SUM(I44:I46),5)</f>
        <v>3684.74</v>
      </c>
    </row>
    <row r="48" spans="1:9" x14ac:dyDescent="0.25">
      <c r="A48" s="1"/>
      <c r="B48" s="1"/>
      <c r="C48" s="1"/>
      <c r="D48" s="1"/>
      <c r="E48" s="1"/>
      <c r="F48" s="1" t="s">
        <v>45</v>
      </c>
      <c r="G48" s="1"/>
      <c r="H48" s="1"/>
      <c r="I48" s="2"/>
    </row>
    <row r="49" spans="1:9" x14ac:dyDescent="0.25">
      <c r="A49" s="1"/>
      <c r="B49" s="1"/>
      <c r="C49" s="1"/>
      <c r="D49" s="1"/>
      <c r="E49" s="1"/>
      <c r="F49" s="1"/>
      <c r="G49" s="1" t="s">
        <v>46</v>
      </c>
      <c r="H49" s="1"/>
      <c r="I49" s="2"/>
    </row>
    <row r="50" spans="1:9" hidden="1" x14ac:dyDescent="0.25">
      <c r="A50" s="1"/>
      <c r="B50" s="1"/>
      <c r="C50" s="1"/>
      <c r="D50" s="1"/>
      <c r="E50" s="1"/>
      <c r="F50" s="1"/>
      <c r="G50" s="1"/>
      <c r="H50" s="1" t="s">
        <v>47</v>
      </c>
      <c r="I50" s="2">
        <v>270</v>
      </c>
    </row>
    <row r="51" spans="1:9" ht="15.75" hidden="1" thickBot="1" x14ac:dyDescent="0.3">
      <c r="A51" s="1"/>
      <c r="B51" s="1"/>
      <c r="C51" s="1"/>
      <c r="D51" s="1"/>
      <c r="E51" s="1"/>
      <c r="F51" s="1"/>
      <c r="G51" s="1"/>
      <c r="H51" s="1" t="s">
        <v>48</v>
      </c>
      <c r="I51" s="3">
        <v>92.97</v>
      </c>
    </row>
    <row r="52" spans="1:9" x14ac:dyDescent="0.25">
      <c r="A52" s="1"/>
      <c r="B52" s="1"/>
      <c r="C52" s="1"/>
      <c r="D52" s="1"/>
      <c r="E52" s="1"/>
      <c r="F52" s="1"/>
      <c r="G52" s="1" t="s">
        <v>49</v>
      </c>
      <c r="H52" s="1"/>
      <c r="I52" s="2">
        <f>ROUND(SUM(I49:I51),5)</f>
        <v>362.97</v>
      </c>
    </row>
    <row r="53" spans="1:9" x14ac:dyDescent="0.25">
      <c r="A53" s="1"/>
      <c r="B53" s="1"/>
      <c r="C53" s="1"/>
      <c r="D53" s="1"/>
      <c r="E53" s="1"/>
      <c r="F53" s="1"/>
      <c r="G53" s="1" t="s">
        <v>50</v>
      </c>
      <c r="H53" s="1"/>
      <c r="I53" s="2"/>
    </row>
    <row r="54" spans="1:9" hidden="1" x14ac:dyDescent="0.25">
      <c r="A54" s="1"/>
      <c r="B54" s="1"/>
      <c r="C54" s="1"/>
      <c r="D54" s="1"/>
      <c r="E54" s="1"/>
      <c r="F54" s="1"/>
      <c r="G54" s="1"/>
      <c r="H54" s="1" t="s">
        <v>51</v>
      </c>
      <c r="I54" s="2">
        <v>480</v>
      </c>
    </row>
    <row r="55" spans="1:9" hidden="1" x14ac:dyDescent="0.25">
      <c r="A55" s="1"/>
      <c r="B55" s="1"/>
      <c r="C55" s="1"/>
      <c r="D55" s="1"/>
      <c r="E55" s="1"/>
      <c r="F55" s="1"/>
      <c r="G55" s="1"/>
      <c r="H55" s="1" t="s">
        <v>52</v>
      </c>
      <c r="I55" s="2">
        <v>36</v>
      </c>
    </row>
    <row r="56" spans="1:9" ht="15.75" hidden="1" thickBot="1" x14ac:dyDescent="0.3">
      <c r="A56" s="1"/>
      <c r="B56" s="1"/>
      <c r="C56" s="1"/>
      <c r="D56" s="1"/>
      <c r="E56" s="1"/>
      <c r="F56" s="1"/>
      <c r="G56" s="1"/>
      <c r="H56" s="1" t="s">
        <v>53</v>
      </c>
      <c r="I56" s="3">
        <v>799</v>
      </c>
    </row>
    <row r="57" spans="1:9" x14ac:dyDescent="0.25">
      <c r="A57" s="1"/>
      <c r="B57" s="1"/>
      <c r="C57" s="1"/>
      <c r="D57" s="1"/>
      <c r="E57" s="1"/>
      <c r="F57" s="1"/>
      <c r="G57" s="1" t="s">
        <v>54</v>
      </c>
      <c r="H57" s="1"/>
      <c r="I57" s="2">
        <f>ROUND(SUM(I53:I56),5)</f>
        <v>1315</v>
      </c>
    </row>
    <row r="58" spans="1:9" x14ac:dyDescent="0.25">
      <c r="A58" s="1"/>
      <c r="B58" s="1"/>
      <c r="C58" s="1"/>
      <c r="D58" s="1"/>
      <c r="E58" s="1"/>
      <c r="F58" s="1"/>
      <c r="G58" s="1" t="s">
        <v>55</v>
      </c>
      <c r="H58" s="1"/>
      <c r="I58" s="2">
        <v>1981.4</v>
      </c>
    </row>
    <row r="59" spans="1:9" x14ac:dyDescent="0.25">
      <c r="A59" s="1"/>
      <c r="B59" s="1"/>
      <c r="C59" s="1"/>
      <c r="D59" s="1"/>
      <c r="E59" s="1"/>
      <c r="F59" s="1"/>
      <c r="G59" s="1" t="s">
        <v>56</v>
      </c>
      <c r="H59" s="1"/>
      <c r="I59" s="2"/>
    </row>
    <row r="60" spans="1:9" hidden="1" x14ac:dyDescent="0.25">
      <c r="A60" s="1"/>
      <c r="B60" s="1"/>
      <c r="C60" s="1"/>
      <c r="D60" s="1"/>
      <c r="E60" s="1"/>
      <c r="F60" s="1"/>
      <c r="G60" s="1"/>
      <c r="H60" s="1" t="s">
        <v>57</v>
      </c>
      <c r="I60" s="2">
        <v>126.67</v>
      </c>
    </row>
    <row r="61" spans="1:9" hidden="1" x14ac:dyDescent="0.25">
      <c r="A61" s="1"/>
      <c r="B61" s="1"/>
      <c r="C61" s="1"/>
      <c r="D61" s="1"/>
      <c r="E61" s="1"/>
      <c r="F61" s="1"/>
      <c r="G61" s="1"/>
      <c r="H61" s="1" t="s">
        <v>58</v>
      </c>
      <c r="I61" s="2">
        <v>1957.76</v>
      </c>
    </row>
    <row r="62" spans="1:9" hidden="1" x14ac:dyDescent="0.25">
      <c r="A62" s="1"/>
      <c r="B62" s="1"/>
      <c r="C62" s="1"/>
      <c r="D62" s="1"/>
      <c r="E62" s="1"/>
      <c r="F62" s="1"/>
      <c r="G62" s="1"/>
      <c r="H62" s="1" t="s">
        <v>59</v>
      </c>
      <c r="I62" s="2">
        <v>68.88</v>
      </c>
    </row>
    <row r="63" spans="1:9" ht="15.75" hidden="1" thickBot="1" x14ac:dyDescent="0.3">
      <c r="A63" s="1"/>
      <c r="B63" s="1"/>
      <c r="C63" s="1"/>
      <c r="D63" s="1"/>
      <c r="E63" s="1"/>
      <c r="F63" s="1"/>
      <c r="G63" s="1"/>
      <c r="H63" s="1" t="s">
        <v>60</v>
      </c>
      <c r="I63" s="3">
        <v>328.96</v>
      </c>
    </row>
    <row r="64" spans="1:9" x14ac:dyDescent="0.25">
      <c r="A64" s="1"/>
      <c r="B64" s="1"/>
      <c r="C64" s="1"/>
      <c r="D64" s="1"/>
      <c r="E64" s="1"/>
      <c r="F64" s="1"/>
      <c r="G64" s="1" t="s">
        <v>61</v>
      </c>
      <c r="H64" s="1"/>
      <c r="I64" s="2">
        <f>ROUND(SUM(I59:I63),5)</f>
        <v>2482.27</v>
      </c>
    </row>
    <row r="65" spans="1:9" ht="15.75" thickBot="1" x14ac:dyDescent="0.3">
      <c r="A65" s="1"/>
      <c r="B65" s="1"/>
      <c r="C65" s="1"/>
      <c r="D65" s="1"/>
      <c r="E65" s="1"/>
      <c r="F65" s="1"/>
      <c r="G65" s="1" t="s">
        <v>62</v>
      </c>
      <c r="H65" s="1"/>
      <c r="I65" s="2"/>
    </row>
    <row r="66" spans="1:9" hidden="1" x14ac:dyDescent="0.25">
      <c r="A66" s="1"/>
      <c r="B66" s="1"/>
      <c r="C66" s="1"/>
      <c r="D66" s="1"/>
      <c r="E66" s="1"/>
      <c r="F66" s="1"/>
      <c r="G66" s="1"/>
      <c r="H66" s="1" t="s">
        <v>63</v>
      </c>
      <c r="I66" s="2">
        <v>1282.01</v>
      </c>
    </row>
    <row r="67" spans="1:9" hidden="1" x14ac:dyDescent="0.25">
      <c r="A67" s="1"/>
      <c r="B67" s="1"/>
      <c r="C67" s="1"/>
      <c r="D67" s="1"/>
      <c r="E67" s="1"/>
      <c r="F67" s="1"/>
      <c r="G67" s="1"/>
      <c r="H67" s="1" t="s">
        <v>64</v>
      </c>
      <c r="I67" s="2">
        <v>23.88</v>
      </c>
    </row>
    <row r="68" spans="1:9" ht="15.75" hidden="1" thickBot="1" x14ac:dyDescent="0.3">
      <c r="A68" s="1"/>
      <c r="B68" s="1"/>
      <c r="C68" s="1"/>
      <c r="D68" s="1"/>
      <c r="E68" s="1"/>
      <c r="F68" s="1"/>
      <c r="G68" s="1"/>
      <c r="H68" s="1" t="s">
        <v>65</v>
      </c>
      <c r="I68" s="4">
        <v>1747.03</v>
      </c>
    </row>
    <row r="69" spans="1:9" ht="15.75" thickBot="1" x14ac:dyDescent="0.3">
      <c r="A69" s="1"/>
      <c r="B69" s="1"/>
      <c r="C69" s="1"/>
      <c r="D69" s="1"/>
      <c r="E69" s="1"/>
      <c r="F69" s="1"/>
      <c r="G69" s="1" t="s">
        <v>66</v>
      </c>
      <c r="H69" s="1"/>
      <c r="I69" s="6">
        <f>ROUND(SUM(I65:I68),5)</f>
        <v>3052.92</v>
      </c>
    </row>
    <row r="70" spans="1:9" ht="15.75" thickBot="1" x14ac:dyDescent="0.3">
      <c r="A70" s="1"/>
      <c r="B70" s="1"/>
      <c r="C70" s="1"/>
      <c r="D70" s="1"/>
      <c r="E70" s="1"/>
      <c r="F70" s="1" t="s">
        <v>67</v>
      </c>
      <c r="G70" s="1"/>
      <c r="H70" s="1"/>
      <c r="I70" s="5">
        <f>ROUND(I48+I52+SUM(I57:I58)+I64+I69,5)</f>
        <v>9194.56</v>
      </c>
    </row>
    <row r="71" spans="1:9" x14ac:dyDescent="0.25">
      <c r="A71" s="1"/>
      <c r="B71" s="1"/>
      <c r="C71" s="1"/>
      <c r="D71" s="1"/>
      <c r="E71" s="1" t="s">
        <v>68</v>
      </c>
      <c r="F71" s="1"/>
      <c r="G71" s="1"/>
      <c r="H71" s="1"/>
      <c r="I71" s="2">
        <f>ROUND(SUM(I32:I35)+SUM(I42:I43)+I47+I70,5)</f>
        <v>222389.08</v>
      </c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2"/>
    </row>
    <row r="73" spans="1:9" x14ac:dyDescent="0.25">
      <c r="A73" s="1"/>
      <c r="B73" s="1"/>
      <c r="C73" s="1"/>
      <c r="D73" s="1"/>
      <c r="E73" s="1" t="s">
        <v>69</v>
      </c>
      <c r="F73" s="1"/>
      <c r="G73" s="1"/>
      <c r="H73" s="1"/>
      <c r="I73" s="2"/>
    </row>
    <row r="74" spans="1:9" x14ac:dyDescent="0.25">
      <c r="A74" s="1"/>
      <c r="B74" s="1"/>
      <c r="C74" s="1"/>
      <c r="D74" s="1"/>
      <c r="E74" s="1"/>
      <c r="F74" s="1" t="s">
        <v>70</v>
      </c>
      <c r="G74" s="1"/>
      <c r="H74" s="1"/>
      <c r="I74" s="2"/>
    </row>
    <row r="75" spans="1:9" ht="15.75" thickBot="1" x14ac:dyDescent="0.3">
      <c r="A75" s="1"/>
      <c r="B75" s="1"/>
      <c r="C75" s="1"/>
      <c r="D75" s="1"/>
      <c r="E75" s="1"/>
      <c r="F75" s="1"/>
      <c r="G75" s="1" t="s">
        <v>71</v>
      </c>
      <c r="H75" s="1"/>
      <c r="I75" s="3">
        <v>1309</v>
      </c>
    </row>
    <row r="76" spans="1:9" x14ac:dyDescent="0.25">
      <c r="A76" s="1"/>
      <c r="B76" s="1"/>
      <c r="C76" s="1"/>
      <c r="D76" s="1"/>
      <c r="E76" s="1"/>
      <c r="F76" s="1" t="s">
        <v>72</v>
      </c>
      <c r="G76" s="1"/>
      <c r="H76" s="1"/>
      <c r="I76" s="2">
        <f>ROUND(SUM(I74:I75),5)</f>
        <v>1309</v>
      </c>
    </row>
    <row r="77" spans="1:9" x14ac:dyDescent="0.25">
      <c r="A77" s="1"/>
      <c r="B77" s="1"/>
      <c r="C77" s="1"/>
      <c r="D77" s="1"/>
      <c r="E77" s="1"/>
      <c r="F77" s="1" t="s">
        <v>73</v>
      </c>
      <c r="G77" s="1"/>
      <c r="H77" s="1"/>
      <c r="I77" s="2"/>
    </row>
    <row r="78" spans="1:9" ht="15.75" thickBot="1" x14ac:dyDescent="0.3">
      <c r="A78" s="1"/>
      <c r="B78" s="1"/>
      <c r="C78" s="1"/>
      <c r="D78" s="1"/>
      <c r="E78" s="1"/>
      <c r="F78" s="1"/>
      <c r="G78" s="1" t="s">
        <v>74</v>
      </c>
      <c r="H78" s="1"/>
      <c r="I78" s="3">
        <v>18732.599999999999</v>
      </c>
    </row>
    <row r="79" spans="1:9" x14ac:dyDescent="0.25">
      <c r="A79" s="1"/>
      <c r="B79" s="1"/>
      <c r="C79" s="1"/>
      <c r="D79" s="1"/>
      <c r="E79" s="1"/>
      <c r="F79" s="1" t="s">
        <v>75</v>
      </c>
      <c r="G79" s="1"/>
      <c r="H79" s="1"/>
      <c r="I79" s="2">
        <f>ROUND(SUM(I77:I78),5)</f>
        <v>18732.599999999999</v>
      </c>
    </row>
    <row r="80" spans="1:9" x14ac:dyDescent="0.25">
      <c r="A80" s="1"/>
      <c r="B80" s="1"/>
      <c r="C80" s="1"/>
      <c r="D80" s="1"/>
      <c r="E80" s="1"/>
      <c r="F80" s="1" t="s">
        <v>76</v>
      </c>
      <c r="G80" s="1"/>
      <c r="H80" s="1"/>
      <c r="I80" s="2"/>
    </row>
    <row r="81" spans="1:9" hidden="1" x14ac:dyDescent="0.25">
      <c r="A81" s="1"/>
      <c r="B81" s="1"/>
      <c r="C81" s="1"/>
      <c r="D81" s="1"/>
      <c r="E81" s="1"/>
      <c r="F81" s="1"/>
      <c r="G81" s="1" t="s">
        <v>77</v>
      </c>
      <c r="H81" s="1"/>
      <c r="I81" s="2">
        <v>17534.330000000002</v>
      </c>
    </row>
    <row r="82" spans="1:9" hidden="1" x14ac:dyDescent="0.25">
      <c r="A82" s="1"/>
      <c r="B82" s="1"/>
      <c r="C82" s="1"/>
      <c r="D82" s="1"/>
      <c r="E82" s="1"/>
      <c r="F82" s="1"/>
      <c r="G82" s="1" t="s">
        <v>78</v>
      </c>
      <c r="H82" s="1"/>
      <c r="I82" s="2"/>
    </row>
    <row r="83" spans="1:9" ht="15.75" hidden="1" thickBot="1" x14ac:dyDescent="0.3">
      <c r="A83" s="1"/>
      <c r="B83" s="1"/>
      <c r="C83" s="1"/>
      <c r="D83" s="1"/>
      <c r="E83" s="1"/>
      <c r="F83" s="1"/>
      <c r="G83" s="1"/>
      <c r="H83" s="1" t="s">
        <v>79</v>
      </c>
      <c r="I83" s="3">
        <v>22</v>
      </c>
    </row>
    <row r="84" spans="1:9" hidden="1" x14ac:dyDescent="0.25">
      <c r="A84" s="1"/>
      <c r="B84" s="1"/>
      <c r="C84" s="1"/>
      <c r="D84" s="1"/>
      <c r="E84" s="1"/>
      <c r="F84" s="1"/>
      <c r="G84" s="1" t="s">
        <v>80</v>
      </c>
      <c r="H84" s="1"/>
      <c r="I84" s="2">
        <f>ROUND(SUM(I82:I83),5)</f>
        <v>22</v>
      </c>
    </row>
    <row r="85" spans="1:9" hidden="1" x14ac:dyDescent="0.25">
      <c r="A85" s="1"/>
      <c r="B85" s="1"/>
      <c r="C85" s="1"/>
      <c r="D85" s="1"/>
      <c r="E85" s="1"/>
      <c r="F85" s="1"/>
      <c r="G85" s="1" t="s">
        <v>81</v>
      </c>
      <c r="H85" s="1"/>
      <c r="I85" s="2">
        <v>2413.48</v>
      </c>
    </row>
    <row r="86" spans="1:9" ht="15.75" hidden="1" thickBot="1" x14ac:dyDescent="0.3">
      <c r="A86" s="1"/>
      <c r="B86" s="1"/>
      <c r="C86" s="1"/>
      <c r="D86" s="1"/>
      <c r="E86" s="1"/>
      <c r="F86" s="1"/>
      <c r="G86" s="1" t="s">
        <v>82</v>
      </c>
      <c r="H86" s="1"/>
      <c r="I86" s="3">
        <v>514.87</v>
      </c>
    </row>
    <row r="87" spans="1:9" x14ac:dyDescent="0.25">
      <c r="A87" s="1"/>
      <c r="B87" s="1"/>
      <c r="C87" s="1"/>
      <c r="D87" s="1"/>
      <c r="E87" s="1"/>
      <c r="F87" s="1" t="s">
        <v>83</v>
      </c>
      <c r="G87" s="1"/>
      <c r="H87" s="1"/>
      <c r="I87" s="2">
        <f>ROUND(SUM(I80:I81)+SUM(I84:I86),5)</f>
        <v>20484.68</v>
      </c>
    </row>
    <row r="88" spans="1:9" x14ac:dyDescent="0.25">
      <c r="A88" s="1"/>
      <c r="B88" s="1"/>
      <c r="C88" s="1"/>
      <c r="D88" s="1"/>
      <c r="E88" s="1"/>
      <c r="F88" s="1" t="s">
        <v>84</v>
      </c>
      <c r="G88" s="1"/>
      <c r="H88" s="1"/>
      <c r="I88" s="2"/>
    </row>
    <row r="89" spans="1:9" ht="15.75" thickBot="1" x14ac:dyDescent="0.3">
      <c r="A89" s="1"/>
      <c r="B89" s="1"/>
      <c r="C89" s="1"/>
      <c r="D89" s="1"/>
      <c r="E89" s="1"/>
      <c r="F89" s="1"/>
      <c r="G89" s="1" t="s">
        <v>85</v>
      </c>
      <c r="H89" s="1"/>
      <c r="I89" s="3">
        <v>102469.78</v>
      </c>
    </row>
    <row r="90" spans="1:9" x14ac:dyDescent="0.25">
      <c r="A90" s="1"/>
      <c r="B90" s="1"/>
      <c r="C90" s="1"/>
      <c r="D90" s="1"/>
      <c r="E90" s="1"/>
      <c r="F90" s="1" t="s">
        <v>86</v>
      </c>
      <c r="G90" s="1"/>
      <c r="H90" s="1"/>
      <c r="I90" s="2">
        <f>ROUND(SUM(I88:I89),5)</f>
        <v>102469.78</v>
      </c>
    </row>
    <row r="91" spans="1:9" x14ac:dyDescent="0.25">
      <c r="A91" s="1"/>
      <c r="B91" s="1"/>
      <c r="C91" s="1"/>
      <c r="D91" s="1"/>
      <c r="E91" s="1"/>
      <c r="F91" s="1" t="s">
        <v>87</v>
      </c>
      <c r="G91" s="1"/>
      <c r="H91" s="1"/>
      <c r="I91" s="2">
        <v>87189.8</v>
      </c>
    </row>
    <row r="92" spans="1:9" x14ac:dyDescent="0.25">
      <c r="A92" s="1"/>
      <c r="B92" s="1"/>
      <c r="C92" s="1"/>
      <c r="D92" s="1"/>
      <c r="E92" s="1"/>
      <c r="F92" s="1" t="s">
        <v>88</v>
      </c>
      <c r="G92" s="1"/>
      <c r="H92" s="1"/>
      <c r="I92" s="2"/>
    </row>
    <row r="93" spans="1:9" ht="15.75" thickBot="1" x14ac:dyDescent="0.3">
      <c r="A93" s="1"/>
      <c r="B93" s="1"/>
      <c r="C93" s="1"/>
      <c r="D93" s="1"/>
      <c r="E93" s="1"/>
      <c r="F93" s="1"/>
      <c r="G93" s="1" t="s">
        <v>89</v>
      </c>
      <c r="H93" s="1"/>
      <c r="I93" s="3">
        <v>41781.449999999997</v>
      </c>
    </row>
    <row r="94" spans="1:9" x14ac:dyDescent="0.25">
      <c r="A94" s="1"/>
      <c r="B94" s="1"/>
      <c r="C94" s="1"/>
      <c r="D94" s="1"/>
      <c r="E94" s="1"/>
      <c r="F94" s="1" t="s">
        <v>90</v>
      </c>
      <c r="G94" s="1"/>
      <c r="H94" s="1"/>
      <c r="I94" s="2">
        <f>ROUND(SUM(I92:I93),5)</f>
        <v>41781.449999999997</v>
      </c>
    </row>
    <row r="95" spans="1:9" x14ac:dyDescent="0.25">
      <c r="A95" s="1"/>
      <c r="B95" s="1"/>
      <c r="C95" s="1"/>
      <c r="D95" s="1"/>
      <c r="E95" s="1"/>
      <c r="F95" s="1" t="s">
        <v>91</v>
      </c>
      <c r="G95" s="1"/>
      <c r="H95" s="1"/>
      <c r="I95" s="2"/>
    </row>
    <row r="96" spans="1:9" ht="15.75" thickBot="1" x14ac:dyDescent="0.3">
      <c r="A96" s="1"/>
      <c r="B96" s="1"/>
      <c r="C96" s="1"/>
      <c r="D96" s="1"/>
      <c r="E96" s="1"/>
      <c r="F96" s="1"/>
      <c r="G96" s="1" t="s">
        <v>92</v>
      </c>
      <c r="H96" s="1"/>
      <c r="I96" s="3">
        <v>3377.5</v>
      </c>
    </row>
    <row r="97" spans="1:9" x14ac:dyDescent="0.25">
      <c r="A97" s="1"/>
      <c r="B97" s="1"/>
      <c r="C97" s="1"/>
      <c r="D97" s="1"/>
      <c r="E97" s="1"/>
      <c r="F97" s="1" t="s">
        <v>93</v>
      </c>
      <c r="G97" s="1"/>
      <c r="H97" s="1"/>
      <c r="I97" s="2">
        <f>ROUND(SUM(I95:I96),5)</f>
        <v>3377.5</v>
      </c>
    </row>
    <row r="98" spans="1:9" x14ac:dyDescent="0.25">
      <c r="A98" s="1"/>
      <c r="B98" s="1"/>
      <c r="C98" s="1"/>
      <c r="D98" s="1"/>
      <c r="E98" s="1"/>
      <c r="F98" s="1" t="s">
        <v>94</v>
      </c>
      <c r="G98" s="1"/>
      <c r="H98" s="1"/>
      <c r="I98" s="2"/>
    </row>
    <row r="99" spans="1:9" ht="15.75" thickBot="1" x14ac:dyDescent="0.3">
      <c r="A99" s="1"/>
      <c r="B99" s="1"/>
      <c r="C99" s="1"/>
      <c r="D99" s="1"/>
      <c r="E99" s="1"/>
      <c r="F99" s="1"/>
      <c r="G99" s="1" t="s">
        <v>95</v>
      </c>
      <c r="H99" s="1"/>
      <c r="I99" s="3">
        <v>66112.5</v>
      </c>
    </row>
    <row r="100" spans="1:9" x14ac:dyDescent="0.25">
      <c r="A100" s="1"/>
      <c r="B100" s="1"/>
      <c r="C100" s="1"/>
      <c r="D100" s="1"/>
      <c r="E100" s="1"/>
      <c r="F100" s="1" t="s">
        <v>96</v>
      </c>
      <c r="G100" s="1"/>
      <c r="H100" s="1"/>
      <c r="I100" s="2">
        <f>ROUND(SUM(I98:I99),5)</f>
        <v>66112.5</v>
      </c>
    </row>
    <row r="101" spans="1:9" x14ac:dyDescent="0.25">
      <c r="A101" s="1"/>
      <c r="B101" s="1"/>
      <c r="C101" s="1"/>
      <c r="D101" s="1"/>
      <c r="E101" s="1"/>
      <c r="F101" s="1" t="s">
        <v>97</v>
      </c>
      <c r="G101" s="1"/>
      <c r="H101" s="1"/>
      <c r="I101" s="2"/>
    </row>
    <row r="102" spans="1:9" ht="15.75" thickBot="1" x14ac:dyDescent="0.3">
      <c r="A102" s="1"/>
      <c r="B102" s="1"/>
      <c r="C102" s="1"/>
      <c r="D102" s="1"/>
      <c r="E102" s="1"/>
      <c r="F102" s="1"/>
      <c r="G102" s="1" t="s">
        <v>98</v>
      </c>
      <c r="H102" s="1"/>
      <c r="I102" s="3">
        <v>392170.29</v>
      </c>
    </row>
    <row r="103" spans="1:9" x14ac:dyDescent="0.25">
      <c r="A103" s="1"/>
      <c r="B103" s="1"/>
      <c r="C103" s="1"/>
      <c r="D103" s="1"/>
      <c r="E103" s="1"/>
      <c r="F103" s="1" t="s">
        <v>99</v>
      </c>
      <c r="G103" s="1"/>
      <c r="H103" s="1"/>
      <c r="I103" s="2">
        <f>ROUND(SUM(I101:I102),5)</f>
        <v>392170.29</v>
      </c>
    </row>
    <row r="104" spans="1:9" x14ac:dyDescent="0.25">
      <c r="A104" s="1"/>
      <c r="B104" s="1"/>
      <c r="C104" s="1"/>
      <c r="D104" s="1"/>
      <c r="E104" s="1"/>
      <c r="F104" s="1" t="s">
        <v>100</v>
      </c>
      <c r="G104" s="1"/>
      <c r="H104" s="1"/>
      <c r="I104" s="2"/>
    </row>
    <row r="105" spans="1:9" ht="15.75" thickBot="1" x14ac:dyDescent="0.3">
      <c r="A105" s="1"/>
      <c r="B105" s="1"/>
      <c r="C105" s="1"/>
      <c r="D105" s="1"/>
      <c r="E105" s="1"/>
      <c r="F105" s="1"/>
      <c r="G105" s="1" t="s">
        <v>101</v>
      </c>
      <c r="H105" s="1"/>
      <c r="I105" s="3">
        <v>69847.289999999994</v>
      </c>
    </row>
    <row r="106" spans="1:9" x14ac:dyDescent="0.25">
      <c r="A106" s="1"/>
      <c r="B106" s="1"/>
      <c r="C106" s="1"/>
      <c r="D106" s="1"/>
      <c r="E106" s="1"/>
      <c r="F106" s="1" t="s">
        <v>102</v>
      </c>
      <c r="G106" s="1"/>
      <c r="H106" s="1"/>
      <c r="I106" s="2">
        <f>ROUND(SUM(I104:I105),5)</f>
        <v>69847.289999999994</v>
      </c>
    </row>
    <row r="107" spans="1:9" x14ac:dyDescent="0.25">
      <c r="A107" s="1"/>
      <c r="B107" s="1"/>
      <c r="C107" s="1"/>
      <c r="D107" s="1"/>
      <c r="E107" s="1"/>
      <c r="F107" s="1" t="s">
        <v>103</v>
      </c>
      <c r="G107" s="1"/>
      <c r="H107" s="1"/>
      <c r="I107" s="2"/>
    </row>
    <row r="108" spans="1:9" ht="15.75" thickBot="1" x14ac:dyDescent="0.3">
      <c r="A108" s="1"/>
      <c r="B108" s="1"/>
      <c r="C108" s="1"/>
      <c r="D108" s="1"/>
      <c r="E108" s="1"/>
      <c r="F108" s="1"/>
      <c r="G108" s="1" t="s">
        <v>104</v>
      </c>
      <c r="H108" s="1"/>
      <c r="I108" s="4">
        <v>56749.5</v>
      </c>
    </row>
    <row r="109" spans="1:9" ht="15.75" thickBot="1" x14ac:dyDescent="0.3">
      <c r="A109" s="1"/>
      <c r="B109" s="1"/>
      <c r="C109" s="1"/>
      <c r="D109" s="1"/>
      <c r="E109" s="1"/>
      <c r="F109" s="1" t="s">
        <v>105</v>
      </c>
      <c r="G109" s="1"/>
      <c r="H109" s="1"/>
      <c r="I109" s="6">
        <f>ROUND(SUM(I107:I108),5)</f>
        <v>56749.5</v>
      </c>
    </row>
    <row r="110" spans="1:9" ht="15.75" thickBot="1" x14ac:dyDescent="0.3">
      <c r="A110" s="1"/>
      <c r="B110" s="1"/>
      <c r="C110" s="1"/>
      <c r="D110" s="1"/>
      <c r="E110" s="1" t="s">
        <v>106</v>
      </c>
      <c r="F110" s="1"/>
      <c r="G110" s="1"/>
      <c r="H110" s="1"/>
      <c r="I110" s="6">
        <f>ROUND(I73+I76+I79+I87+SUM(I90:I91)+I94+I97+I100+I103+I106+I109,5)</f>
        <v>860224.39</v>
      </c>
    </row>
    <row r="111" spans="1:9" ht="15.75" thickBot="1" x14ac:dyDescent="0.3">
      <c r="A111" s="1"/>
      <c r="B111" s="1"/>
      <c r="C111" s="1"/>
      <c r="D111" s="1" t="s">
        <v>107</v>
      </c>
      <c r="E111" s="1"/>
      <c r="F111" s="1"/>
      <c r="G111" s="1"/>
      <c r="H111" s="1"/>
      <c r="I111" s="6">
        <f>ROUND(I31+I71+I110,5)</f>
        <v>1082613.47</v>
      </c>
    </row>
    <row r="112" spans="1:9" ht="15.75" thickBot="1" x14ac:dyDescent="0.3">
      <c r="A112" s="1"/>
      <c r="B112" s="1"/>
      <c r="C112" s="1"/>
      <c r="D112" s="1"/>
      <c r="E112" s="1"/>
      <c r="F112" s="1"/>
      <c r="G112" s="1"/>
      <c r="H112" s="1"/>
      <c r="I112" s="6"/>
    </row>
    <row r="113" spans="1:9" ht="15.75" thickBot="1" x14ac:dyDescent="0.3">
      <c r="A113" s="1"/>
      <c r="B113" s="1" t="s">
        <v>108</v>
      </c>
      <c r="C113" s="1"/>
      <c r="D113" s="1"/>
      <c r="E113" s="1"/>
      <c r="F113" s="1"/>
      <c r="G113" s="1"/>
      <c r="H113" s="1"/>
      <c r="I113" s="6">
        <f>ROUND(I3+I29-I111,5)</f>
        <v>-61100.62</v>
      </c>
    </row>
    <row r="114" spans="1:9" s="8" customFormat="1" ht="12" thickBot="1" x14ac:dyDescent="0.25">
      <c r="A114" s="1" t="s">
        <v>109</v>
      </c>
      <c r="B114" s="1"/>
      <c r="C114" s="1"/>
      <c r="D114" s="1"/>
      <c r="E114" s="1"/>
      <c r="F114" s="1"/>
      <c r="G114" s="1"/>
      <c r="H114" s="1"/>
      <c r="I114" s="7">
        <f>I113</f>
        <v>-61100.62</v>
      </c>
    </row>
    <row r="115" spans="1:9" ht="15.75" thickTop="1" x14ac:dyDescent="0.25"/>
  </sheetData>
  <mergeCells count="1">
    <mergeCell ref="A1:I1"/>
  </mergeCells>
  <pageMargins left="0.7" right="0.7" top="0.75" bottom="0.75" header="0.1" footer="0.3"/>
  <pageSetup orientation="portrait" r:id="rId1"/>
  <headerFooter>
    <oddHeader>&amp;L&amp;"Arial,Bold"&amp;8 12/16/19&amp;C&amp;"Arial,Bold"&amp;12 All Hazards Consortium (AHC)
&amp;"Arial,Bold"&amp;14 Profit &amp;&amp; Loss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4</xdr:col>
                <xdr:colOff>114300</xdr:colOff>
                <xdr:row>2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4</xdr:col>
                <xdr:colOff>114300</xdr:colOff>
                <xdr:row>2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</dc:creator>
  <cp:lastModifiedBy>John Molnar</cp:lastModifiedBy>
  <dcterms:created xsi:type="dcterms:W3CDTF">2019-12-16T17:15:02Z</dcterms:created>
  <dcterms:modified xsi:type="dcterms:W3CDTF">2019-12-17T14:43:37Z</dcterms:modified>
</cp:coreProperties>
</file>